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602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1'!$A:$B,'Приложение 1'!$4:$4</definedName>
    <definedName name="_xlnm.Print_Area" localSheetId="0">'Приложение 1'!$A$1:$T$27</definedName>
    <definedName name="_xlnm.Print_Area" localSheetId="1">'Приложение 2'!$A$1:$X$29</definedName>
  </definedNames>
  <calcPr calcMode="manual" fullCalcOnLoad="1"/>
</workbook>
</file>

<file path=xl/sharedStrings.xml><?xml version="1.0" encoding="utf-8"?>
<sst xmlns="http://schemas.openxmlformats.org/spreadsheetml/2006/main" count="209" uniqueCount="93">
  <si>
    <t>№ п\п</t>
  </si>
  <si>
    <t>Год</t>
  </si>
  <si>
    <t>ввода в эксплуатацию</t>
  </si>
  <si>
    <t>всего:</t>
  </si>
  <si>
    <t>общая площадь МКД, всего</t>
  </si>
  <si>
    <t>ремонт крыши</t>
  </si>
  <si>
    <t>ремонт или замена лифтового оборудования</t>
  </si>
  <si>
    <t>ремонт подвальных помещений</t>
  </si>
  <si>
    <t>кв.м.</t>
  </si>
  <si>
    <t>ед.</t>
  </si>
  <si>
    <t>чел.</t>
  </si>
  <si>
    <t>Стоимость капитального ремонта ВСЕГО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</si>
  <si>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</si>
  <si>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</si>
  <si>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Количество этажей</t>
  </si>
  <si>
    <t>Количество подъездов</t>
  </si>
  <si>
    <t>№ п/п</t>
  </si>
  <si>
    <t>ремонт внутридомовых инженерных систем</t>
  </si>
  <si>
    <t>Площадь помещений МКД:</t>
  </si>
  <si>
    <t>завершение последнего комплексного капитального ремонта</t>
  </si>
  <si>
    <t>Материал стен</t>
  </si>
  <si>
    <t>Плановая дата завершения работ</t>
  </si>
  <si>
    <t>кв.м</t>
  </si>
  <si>
    <t>за счет средств местного бюджета</t>
  </si>
  <si>
    <t>Стоимость капитального ремонта</t>
  </si>
  <si>
    <t>Адрес МКД</t>
  </si>
  <si>
    <t>руб.</t>
  </si>
  <si>
    <t>руб./кв.м</t>
  </si>
  <si>
    <t>в том числе жилых помещений, находящихся в собственности граждан</t>
  </si>
  <si>
    <t>не проводился</t>
  </si>
  <si>
    <t>федеральный бюджет</t>
  </si>
  <si>
    <t>областной бюджет</t>
  </si>
  <si>
    <t>за счет средств  собственников помещений в МКД</t>
  </si>
  <si>
    <t xml:space="preserve">Количество жителей, зарегистрированных в МКД </t>
  </si>
  <si>
    <t>виды работ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</si>
  <si>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</si>
  <si>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</si>
  <si>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</si>
  <si>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вентилируемую, устройству выходов на кровлю</t>
  </si>
  <si>
    <t>Установка коллективных (общедомовых) ПУ и УУ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</si>
  <si>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</si>
  <si>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</si>
  <si>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</si>
  <si>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</si>
  <si>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</si>
  <si>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</si>
  <si>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куб.м.</t>
  </si>
  <si>
    <t>х</t>
  </si>
  <si>
    <t>Проектные работы</t>
  </si>
  <si>
    <t>способ формирования фонда капитального ремонта</t>
  </si>
  <si>
    <t>РО</t>
  </si>
  <si>
    <t>ИТОГО по МО Сертолово:</t>
  </si>
  <si>
    <t>ИТОГО по МО Сертолово                                                                                                                                 со строительным контролем:</t>
  </si>
  <si>
    <t>Осуществление строительного контроля:</t>
  </si>
  <si>
    <t>Кирпич</t>
  </si>
  <si>
    <t>Панель</t>
  </si>
  <si>
    <t xml:space="preserve">г. Сертолово,                                        мкр. Сертолово-2, д. 2  </t>
  </si>
  <si>
    <t xml:space="preserve">г. Сертолово,                                           мкр.Черная Речка, д. 3  </t>
  </si>
  <si>
    <t xml:space="preserve">г. Сертолово,                                                          ул. Ларина, д. 3  </t>
  </si>
  <si>
    <t xml:space="preserve">г. Сертолово,                                                           ул. Сосновая, д. 3  </t>
  </si>
  <si>
    <t>г. Сертолово,                                          Выборгское шоссе, д. 1</t>
  </si>
  <si>
    <t>г. Сертолово,                                          Выборгское шоссе, д. 11</t>
  </si>
  <si>
    <t>г. Сертолово,                                ул. Заречная, д.9</t>
  </si>
  <si>
    <t>г. Сертолово,                                ул. Заречная, д.13</t>
  </si>
  <si>
    <t>г. Сертолово,                                    ул. Индустриальная, д. 1</t>
  </si>
  <si>
    <t>г. Сертолово,                                                                               ул. Ларина, д. 5</t>
  </si>
  <si>
    <t>кирпич</t>
  </si>
  <si>
    <t>панель</t>
  </si>
  <si>
    <t>кирпч</t>
  </si>
  <si>
    <t>30.12.2019</t>
  </si>
  <si>
    <t>г. Сертолово,                                    ул. Ларина, д. 6</t>
  </si>
  <si>
    <t>г. Сертолово,                                               ул. Молодежная, д. 4</t>
  </si>
  <si>
    <t>г. Сертолово,                                             ул. Молодцова, д. 6</t>
  </si>
  <si>
    <t>г. Сертолово,                                         мкр. Черная Речка, д. 7</t>
  </si>
  <si>
    <t>г. Сертолово,                              мкр. Черная речка, д. 10</t>
  </si>
  <si>
    <t>г. Сертолово,                                 мкр. Черная речка, д. 11</t>
  </si>
  <si>
    <t>г. Сертолово,                                         ул. Школьная, д. 3</t>
  </si>
  <si>
    <t>г. Сертолово,                                          Выборгское шоссе,                          д. 11</t>
  </si>
  <si>
    <t>г. Сертолово,                                    ул. Индустриальная,                                                д. 1</t>
  </si>
  <si>
    <t>г. Сертолово,                              мкр. Черная речка,                             д. 10</t>
  </si>
  <si>
    <t>г. Сертолово,                                 мкр. Черная речка,                                                    д. 11</t>
  </si>
  <si>
    <t>г. Сертолово,                                         мкр. Черная Речка,                        д. 7</t>
  </si>
  <si>
    <t>г. Сертолово,                                          Выборгское шоссе,                           д. 1</t>
  </si>
  <si>
    <t xml:space="preserve">г. Сертолово,                                           мкр.Черная Речка,                                 д. 3  </t>
  </si>
  <si>
    <t xml:space="preserve">г. Сертолово,                                        мкр. Сертолово-2,                                                 д. 2  </t>
  </si>
  <si>
    <t>г. Сертолово,                                               ул. Молодежная,                                д. 4</t>
  </si>
  <si>
    <t>г. Сертолово,                                             ул. Молодцова,                                д. 6</t>
  </si>
  <si>
    <t>ИТОГО                                                 по МО Сертолово:</t>
  </si>
  <si>
    <t>ИТОГО                                                             по МО Сертолово                                                                                                                                 со строительным контролем:</t>
  </si>
  <si>
    <t>Краткосрочный муниципальный план реализации в 2018 году Региональной   программы капитального ремонта общего имущества                                                                                                               в многоквартирных домах, расположенных на территории МО Сертолово                                                                                                                                                                                                                                                                            II. Реестр многоквартирных домов, которые подлежат капитальному ремонту в 2018 году на территории МО Сертолово</t>
  </si>
  <si>
    <t>Краткосрочный муниципальный план реализации в 2018 году Региональной программы капитального ремонта общего имущества                      в многоквартирных домах, расположенных на территории МО Сертолово                                                                                                                                                                                                                                                                                     I. Перечень многоквартирных домов на территории МО Сертолово,  которые подлежат капитальному ремонту в 2018 году</t>
  </si>
  <si>
    <r>
      <t>ПРИЛОЖЕНИЕ №2                                                                                                                  к постановлению                                                                    администрации МО Сертолово                                                                                             от "</t>
    </r>
    <r>
      <rPr>
        <u val="single"/>
        <sz val="18"/>
        <rFont val="Times New Roman"/>
        <family val="1"/>
      </rPr>
      <t>15</t>
    </r>
    <r>
      <rPr>
        <sz val="18"/>
        <rFont val="Times New Roman"/>
        <family val="1"/>
      </rPr>
      <t>"</t>
    </r>
    <r>
      <rPr>
        <u val="single"/>
        <sz val="18"/>
        <rFont val="Times New Roman"/>
        <family val="1"/>
      </rPr>
      <t xml:space="preserve">августа </t>
    </r>
    <r>
      <rPr>
        <sz val="18"/>
        <rFont val="Times New Roman"/>
        <family val="1"/>
      </rPr>
      <t xml:space="preserve">2018 г. № </t>
    </r>
    <r>
      <rPr>
        <u val="single"/>
        <sz val="18"/>
        <rFont val="Times New Roman"/>
        <family val="1"/>
      </rPr>
      <t>310</t>
    </r>
  </si>
  <si>
    <r>
      <t>ПРИЛОЖЕНИЕ №1                                                                                                                  к постановлению                                                                    администрации МО Сертолово                                                                                             от "</t>
    </r>
    <r>
      <rPr>
        <u val="single"/>
        <sz val="18"/>
        <rFont val="Times New Roman"/>
        <family val="1"/>
      </rPr>
      <t>15</t>
    </r>
    <r>
      <rPr>
        <sz val="18"/>
        <rFont val="Times New Roman"/>
        <family val="1"/>
      </rPr>
      <t xml:space="preserve">" </t>
    </r>
    <r>
      <rPr>
        <u val="single"/>
        <sz val="18"/>
        <rFont val="Times New Roman"/>
        <family val="1"/>
      </rPr>
      <t xml:space="preserve">августа </t>
    </r>
    <r>
      <rPr>
        <sz val="18"/>
        <rFont val="Times New Roman"/>
        <family val="1"/>
      </rPr>
      <t xml:space="preserve">2018 г. № </t>
    </r>
    <r>
      <rPr>
        <u val="single"/>
        <sz val="18"/>
        <rFont val="Times New Roman"/>
        <family val="1"/>
      </rPr>
      <t>310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</si>
</sst>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(\$* #,##0.00_);_(\$* \(#,##0.00\);_(\$* \-??_);_(@_)"/>
    <numFmt numFmtId="175" formatCode="#,##0.0"/>
    <numFmt numFmtId="176" formatCode="#,##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0.0000"/>
    <numFmt numFmtId="184" formatCode="0.00000"/>
    <numFmt numFmtId="185" formatCode="0.000000"/>
    <numFmt numFmtId="186" formatCode="0.000000000"/>
    <numFmt numFmtId="187" formatCode="#,##0.000000000"/>
    <numFmt numFmtId="188" formatCode="#,##0.00\ &quot;₽&quot;"/>
    <numFmt numFmtId="189" formatCode="#,##0.00\ [$₼-82C]"/>
    <numFmt numFmtId="190" formatCode="#,##0.00\ _₽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sz val="2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8.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4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textRotation="90" wrapText="1"/>
    </xf>
    <xf numFmtId="2" fontId="2" fillId="0" borderId="0" xfId="0" applyNumberFormat="1" applyFont="1" applyFill="1" applyBorder="1" applyAlignment="1">
      <alignment horizontal="center"/>
    </xf>
    <xf numFmtId="186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3" fontId="5" fillId="32" borderId="11" xfId="0" applyNumberFormat="1" applyFont="1" applyFill="1" applyBorder="1" applyAlignment="1">
      <alignment horizontal="center" vertical="center"/>
    </xf>
    <xf numFmtId="4" fontId="5" fillId="3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4" fontId="5" fillId="32" borderId="11" xfId="0" applyNumberFormat="1" applyFont="1" applyFill="1" applyBorder="1" applyAlignment="1">
      <alignment horizontal="center" vertical="center" textRotation="90"/>
    </xf>
    <xf numFmtId="2" fontId="2" fillId="0" borderId="10" xfId="0" applyNumberFormat="1" applyFont="1" applyFill="1" applyBorder="1" applyAlignment="1">
      <alignment horizontal="center" vertical="center" textRotation="90"/>
    </xf>
    <xf numFmtId="2" fontId="2" fillId="0" borderId="11" xfId="0" applyNumberFormat="1" applyFont="1" applyFill="1" applyBorder="1" applyAlignment="1">
      <alignment horizontal="center" vertical="center" textRotation="90" wrapText="1"/>
    </xf>
    <xf numFmtId="2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32" borderId="11" xfId="0" applyFill="1" applyBorder="1" applyAlignment="1">
      <alignment horizontal="center"/>
    </xf>
    <xf numFmtId="0" fontId="0" fillId="32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4" fontId="5" fillId="32" borderId="11" xfId="0" applyNumberFormat="1" applyFont="1" applyFill="1" applyBorder="1" applyAlignment="1">
      <alignment horizontal="center" vertical="center" wrapText="1"/>
    </xf>
    <xf numFmtId="3" fontId="5" fillId="32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 vertical="center" wrapText="1"/>
    </xf>
    <xf numFmtId="0" fontId="12" fillId="32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/>
    </xf>
    <xf numFmtId="172" fontId="8" fillId="0" borderId="11" xfId="0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>
      <alignment/>
    </xf>
    <xf numFmtId="172" fontId="2" fillId="0" borderId="11" xfId="0" applyNumberFormat="1" applyFont="1" applyBorder="1" applyAlignment="1">
      <alignment horizontal="center" vertical="center" wrapText="1"/>
    </xf>
    <xf numFmtId="172" fontId="3" fillId="32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1" xfId="0" applyNumberFormat="1" applyFont="1" applyBorder="1" applyAlignment="1">
      <alignment horizontal="center" vertical="center" textRotation="90" wrapText="1"/>
    </xf>
    <xf numFmtId="172" fontId="3" fillId="32" borderId="11" xfId="0" applyNumberFormat="1" applyFont="1" applyFill="1" applyBorder="1" applyAlignment="1">
      <alignment horizontal="center" vertical="center" textRotation="90" wrapText="1"/>
    </xf>
    <xf numFmtId="172" fontId="0" fillId="0" borderId="11" xfId="0" applyNumberFormat="1" applyBorder="1" applyAlignment="1">
      <alignment horizontal="center" vertical="center" textRotation="90"/>
    </xf>
    <xf numFmtId="172" fontId="8" fillId="0" borderId="11" xfId="0" applyNumberFormat="1" applyFont="1" applyBorder="1" applyAlignment="1">
      <alignment horizontal="center" vertical="center" textRotation="90" wrapText="1"/>
    </xf>
    <xf numFmtId="172" fontId="2" fillId="0" borderId="11" xfId="0" applyNumberFormat="1" applyFont="1" applyFill="1" applyBorder="1" applyAlignment="1">
      <alignment horizontal="center" vertical="center" textRotation="90" wrapText="1"/>
    </xf>
    <xf numFmtId="172" fontId="2" fillId="32" borderId="11" xfId="0" applyNumberFormat="1" applyFont="1" applyFill="1" applyBorder="1" applyAlignment="1">
      <alignment horizontal="center" vertical="center" textRotation="90" wrapText="1"/>
    </xf>
    <xf numFmtId="2" fontId="3" fillId="32" borderId="11" xfId="0" applyNumberFormat="1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17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2" fontId="2" fillId="33" borderId="11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1" fontId="2" fillId="33" borderId="11" xfId="54" applyNumberFormat="1" applyFont="1" applyFill="1" applyBorder="1" applyAlignment="1">
      <alignment horizontal="center"/>
      <protection/>
    </xf>
    <xf numFmtId="0" fontId="8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1" fontId="2" fillId="33" borderId="11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wrapText="1"/>
    </xf>
    <xf numFmtId="1" fontId="2" fillId="33" borderId="11" xfId="54" applyNumberFormat="1" applyFont="1" applyFill="1" applyBorder="1" applyAlignment="1">
      <alignment horizontal="center" vertical="center"/>
      <protection/>
    </xf>
    <xf numFmtId="0" fontId="2" fillId="33" borderId="11" xfId="54" applyFont="1" applyFill="1" applyBorder="1" applyAlignment="1">
      <alignment horizontal="center" vertical="center"/>
      <protection/>
    </xf>
    <xf numFmtId="0" fontId="2" fillId="33" borderId="11" xfId="54" applyNumberFormat="1" applyFont="1" applyFill="1" applyBorder="1" applyAlignment="1">
      <alignment horizontal="center" vertical="center"/>
      <protection/>
    </xf>
    <xf numFmtId="172" fontId="2" fillId="33" borderId="11" xfId="54" applyNumberFormat="1" applyFont="1" applyFill="1" applyBorder="1" applyAlignment="1">
      <alignment horizontal="center" vertical="center"/>
      <protection/>
    </xf>
    <xf numFmtId="2" fontId="2" fillId="33" borderId="11" xfId="54" applyNumberFormat="1" applyFont="1" applyFill="1" applyBorder="1" applyAlignment="1">
      <alignment horizontal="center" vertical="center"/>
      <protection/>
    </xf>
    <xf numFmtId="2" fontId="2" fillId="33" borderId="11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72" fontId="2" fillId="33" borderId="11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190" fontId="4" fillId="33" borderId="11" xfId="0" applyNumberFormat="1" applyFont="1" applyFill="1" applyBorder="1" applyAlignment="1">
      <alignment horizontal="center" vertical="center" wrapText="1"/>
    </xf>
    <xf numFmtId="190" fontId="4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 wrapText="1"/>
    </xf>
    <xf numFmtId="190" fontId="0" fillId="0" borderId="11" xfId="0" applyNumberFormat="1" applyBorder="1" applyAlignment="1">
      <alignment horizontal="center" vertical="center"/>
    </xf>
    <xf numFmtId="190" fontId="8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0" fillId="32" borderId="0" xfId="0" applyNumberFormat="1" applyFill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90" fontId="2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left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 wrapText="1"/>
    </xf>
    <xf numFmtId="4" fontId="5" fillId="32" borderId="14" xfId="0" applyNumberFormat="1" applyFont="1" applyFill="1" applyBorder="1" applyAlignment="1">
      <alignment horizontal="center" vertical="center" wrapText="1"/>
    </xf>
    <xf numFmtId="4" fontId="5" fillId="32" borderId="15" xfId="0" applyNumberFormat="1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textRotation="90" wrapText="1"/>
    </xf>
    <xf numFmtId="4" fontId="5" fillId="32" borderId="12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7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4" fontId="7" fillId="32" borderId="10" xfId="0" applyNumberFormat="1" applyFont="1" applyFill="1" applyBorder="1" applyAlignment="1">
      <alignment horizontal="center" vertical="center" wrapText="1"/>
    </xf>
    <xf numFmtId="4" fontId="7" fillId="32" borderId="14" xfId="0" applyNumberFormat="1" applyFont="1" applyFill="1" applyBorder="1" applyAlignment="1">
      <alignment horizontal="center" vertical="center" wrapText="1"/>
    </xf>
    <xf numFmtId="4" fontId="7" fillId="32" borderId="15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textRotation="90"/>
    </xf>
    <xf numFmtId="4" fontId="5" fillId="32" borderId="21" xfId="0" applyNumberFormat="1" applyFont="1" applyFill="1" applyBorder="1" applyAlignment="1">
      <alignment horizontal="center" vertical="center" textRotation="90"/>
    </xf>
    <xf numFmtId="4" fontId="5" fillId="32" borderId="22" xfId="0" applyNumberFormat="1" applyFont="1" applyFill="1" applyBorder="1" applyAlignment="1">
      <alignment horizontal="center" vertical="center" textRotation="90"/>
    </xf>
    <xf numFmtId="4" fontId="5" fillId="32" borderId="19" xfId="0" applyNumberFormat="1" applyFont="1" applyFill="1" applyBorder="1" applyAlignment="1">
      <alignment horizontal="center" vertical="center"/>
    </xf>
    <xf numFmtId="4" fontId="5" fillId="32" borderId="20" xfId="0" applyNumberFormat="1" applyFont="1" applyFill="1" applyBorder="1" applyAlignment="1">
      <alignment horizontal="center" vertical="center"/>
    </xf>
    <xf numFmtId="4" fontId="5" fillId="32" borderId="18" xfId="0" applyNumberFormat="1" applyFont="1" applyFill="1" applyBorder="1" applyAlignment="1">
      <alignment horizontal="center" vertical="center"/>
    </xf>
    <xf numFmtId="4" fontId="5" fillId="32" borderId="23" xfId="0" applyNumberFormat="1" applyFont="1" applyFill="1" applyBorder="1" applyAlignment="1">
      <alignment horizontal="center" vertical="center"/>
    </xf>
    <xf numFmtId="3" fontId="5" fillId="32" borderId="11" xfId="0" applyNumberFormat="1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textRotation="9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view="pageBreakPreview" zoomScale="85" zoomScaleNormal="85" zoomScaleSheetLayoutView="85" zoomScalePageLayoutView="0" workbookViewId="0" topLeftCell="A1">
      <selection activeCell="Q1" sqref="Q1:T1"/>
    </sheetView>
  </sheetViews>
  <sheetFormatPr defaultColWidth="11.57421875" defaultRowHeight="12.75"/>
  <cols>
    <col min="1" max="1" width="3.8515625" style="3" customWidth="1"/>
    <col min="2" max="2" width="22.421875" style="7" customWidth="1"/>
    <col min="3" max="3" width="6.140625" style="4" customWidth="1"/>
    <col min="4" max="4" width="7.421875" style="4" customWidth="1"/>
    <col min="5" max="5" width="8.8515625" style="4" customWidth="1"/>
    <col min="6" max="6" width="5.28125" style="4" customWidth="1"/>
    <col min="7" max="7" width="5.421875" style="4" customWidth="1"/>
    <col min="8" max="8" width="10.140625" style="4" customWidth="1"/>
    <col min="9" max="9" width="9.7109375" style="4" customWidth="1"/>
    <col min="10" max="10" width="11.00390625" style="4" customWidth="1"/>
    <col min="11" max="11" width="8.8515625" style="1" customWidth="1"/>
    <col min="12" max="12" width="16.421875" style="5" customWidth="1"/>
    <col min="13" max="13" width="9.421875" style="5" customWidth="1"/>
    <col min="14" max="14" width="9.28125" style="5" customWidth="1"/>
    <col min="15" max="15" width="9.421875" style="5" customWidth="1"/>
    <col min="16" max="16" width="15.7109375" style="5" customWidth="1"/>
    <col min="17" max="17" width="12.140625" style="5" customWidth="1"/>
    <col min="18" max="18" width="10.8515625" style="5" customWidth="1"/>
    <col min="19" max="19" width="15.00390625" style="5" customWidth="1"/>
    <col min="20" max="20" width="11.57421875" style="3" customWidth="1"/>
    <col min="21" max="26" width="11.7109375" style="3" bestFit="1" customWidth="1"/>
    <col min="27" max="16384" width="11.57421875" style="3" customWidth="1"/>
  </cols>
  <sheetData>
    <row r="1" spans="4:23" ht="99.75" customHeight="1">
      <c r="D1" s="33"/>
      <c r="E1" s="34"/>
      <c r="F1" s="33"/>
      <c r="G1" s="33"/>
      <c r="H1" s="33"/>
      <c r="I1" s="33"/>
      <c r="J1" s="33"/>
      <c r="K1" s="33"/>
      <c r="L1" s="33"/>
      <c r="M1" s="33"/>
      <c r="N1" s="33"/>
      <c r="Q1" s="125" t="s">
        <v>92</v>
      </c>
      <c r="R1" s="125"/>
      <c r="S1" s="125"/>
      <c r="T1" s="125"/>
      <c r="U1" s="35"/>
      <c r="V1" s="35"/>
      <c r="W1" s="35"/>
    </row>
    <row r="2" spans="1:23" ht="84.75" customHeight="1">
      <c r="A2" s="126" t="s">
        <v>90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36"/>
      <c r="V2" s="36"/>
      <c r="W2" s="36"/>
    </row>
    <row r="3" spans="1:20" ht="40.5" customHeight="1">
      <c r="A3" s="113" t="s">
        <v>16</v>
      </c>
      <c r="B3" s="113" t="s">
        <v>25</v>
      </c>
      <c r="C3" s="137" t="s">
        <v>1</v>
      </c>
      <c r="D3" s="137"/>
      <c r="E3" s="117" t="s">
        <v>20</v>
      </c>
      <c r="F3" s="117" t="s">
        <v>14</v>
      </c>
      <c r="G3" s="117" t="s">
        <v>15</v>
      </c>
      <c r="H3" s="116" t="s">
        <v>4</v>
      </c>
      <c r="I3" s="136" t="s">
        <v>18</v>
      </c>
      <c r="J3" s="124"/>
      <c r="K3" s="120" t="s">
        <v>33</v>
      </c>
      <c r="L3" s="127" t="s">
        <v>24</v>
      </c>
      <c r="M3" s="128"/>
      <c r="N3" s="128"/>
      <c r="O3" s="128"/>
      <c r="P3" s="129"/>
      <c r="Q3" s="116" t="s">
        <v>12</v>
      </c>
      <c r="R3" s="116" t="s">
        <v>13</v>
      </c>
      <c r="S3" s="130" t="s">
        <v>21</v>
      </c>
      <c r="T3" s="120" t="s">
        <v>49</v>
      </c>
    </row>
    <row r="4" spans="1:20" ht="12.75">
      <c r="A4" s="114"/>
      <c r="B4" s="114"/>
      <c r="C4" s="120" t="s">
        <v>2</v>
      </c>
      <c r="D4" s="120" t="s">
        <v>19</v>
      </c>
      <c r="E4" s="118"/>
      <c r="F4" s="118"/>
      <c r="G4" s="118"/>
      <c r="H4" s="116"/>
      <c r="I4" s="116" t="s">
        <v>3</v>
      </c>
      <c r="J4" s="116" t="s">
        <v>28</v>
      </c>
      <c r="K4" s="121"/>
      <c r="L4" s="116" t="s">
        <v>3</v>
      </c>
      <c r="M4" s="13"/>
      <c r="N4" s="123"/>
      <c r="O4" s="123"/>
      <c r="P4" s="124"/>
      <c r="Q4" s="116"/>
      <c r="R4" s="116"/>
      <c r="S4" s="131"/>
      <c r="T4" s="121"/>
    </row>
    <row r="5" spans="1:20" ht="86.25">
      <c r="A5" s="114"/>
      <c r="B5" s="138"/>
      <c r="C5" s="121"/>
      <c r="D5" s="121"/>
      <c r="E5" s="118"/>
      <c r="F5" s="118"/>
      <c r="G5" s="118"/>
      <c r="H5" s="116"/>
      <c r="I5" s="116"/>
      <c r="J5" s="116"/>
      <c r="K5" s="122"/>
      <c r="L5" s="116"/>
      <c r="M5" s="10" t="s">
        <v>30</v>
      </c>
      <c r="N5" s="10" t="s">
        <v>31</v>
      </c>
      <c r="O5" s="10" t="s">
        <v>23</v>
      </c>
      <c r="P5" s="10" t="s">
        <v>32</v>
      </c>
      <c r="Q5" s="116"/>
      <c r="R5" s="116"/>
      <c r="S5" s="131"/>
      <c r="T5" s="121"/>
    </row>
    <row r="6" spans="1:20" s="2" customFormat="1" ht="39" customHeight="1">
      <c r="A6" s="115"/>
      <c r="B6" s="139"/>
      <c r="C6" s="122"/>
      <c r="D6" s="122"/>
      <c r="E6" s="119"/>
      <c r="F6" s="119"/>
      <c r="G6" s="119"/>
      <c r="H6" s="9" t="s">
        <v>22</v>
      </c>
      <c r="I6" s="9" t="s">
        <v>22</v>
      </c>
      <c r="J6" s="9" t="s">
        <v>22</v>
      </c>
      <c r="K6" s="9" t="s">
        <v>10</v>
      </c>
      <c r="L6" s="9" t="s">
        <v>26</v>
      </c>
      <c r="M6" s="9" t="s">
        <v>26</v>
      </c>
      <c r="N6" s="9" t="s">
        <v>26</v>
      </c>
      <c r="O6" s="9" t="s">
        <v>26</v>
      </c>
      <c r="P6" s="9" t="s">
        <v>26</v>
      </c>
      <c r="Q6" s="9" t="s">
        <v>27</v>
      </c>
      <c r="R6" s="9" t="s">
        <v>27</v>
      </c>
      <c r="S6" s="132"/>
      <c r="T6" s="122"/>
    </row>
    <row r="7" spans="1:20" s="2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53">
        <v>19</v>
      </c>
      <c r="T7" s="54">
        <v>20</v>
      </c>
    </row>
    <row r="8" spans="1:20" s="2" customFormat="1" ht="42.75" customHeight="1">
      <c r="A8" s="31">
        <v>1</v>
      </c>
      <c r="B8" s="68" t="s">
        <v>56</v>
      </c>
      <c r="C8" s="71">
        <v>1938</v>
      </c>
      <c r="D8" s="72" t="s">
        <v>29</v>
      </c>
      <c r="E8" s="73" t="s">
        <v>54</v>
      </c>
      <c r="F8" s="78">
        <v>4</v>
      </c>
      <c r="G8" s="78">
        <v>3</v>
      </c>
      <c r="H8" s="79">
        <v>2357.1</v>
      </c>
      <c r="I8" s="77">
        <v>2077.5</v>
      </c>
      <c r="J8" s="77">
        <v>1812.5</v>
      </c>
      <c r="K8" s="76">
        <v>108</v>
      </c>
      <c r="L8" s="66">
        <f>P8</f>
        <v>6887091.13</v>
      </c>
      <c r="M8" s="66">
        <v>0</v>
      </c>
      <c r="N8" s="66">
        <v>0</v>
      </c>
      <c r="O8" s="66">
        <v>0</v>
      </c>
      <c r="P8" s="66">
        <v>6887091.13</v>
      </c>
      <c r="Q8" s="81">
        <f aca="true" t="shared" si="0" ref="Q8:Q14">L8/H8</f>
        <v>2921.8493615035427</v>
      </c>
      <c r="R8" s="65">
        <v>24445</v>
      </c>
      <c r="S8" s="67" t="s">
        <v>69</v>
      </c>
      <c r="T8" s="64" t="s">
        <v>50</v>
      </c>
    </row>
    <row r="9" spans="1:20" s="2" customFormat="1" ht="41.25" customHeight="1">
      <c r="A9" s="31">
        <f>A8+1</f>
        <v>2</v>
      </c>
      <c r="B9" s="68" t="s">
        <v>57</v>
      </c>
      <c r="C9" s="74">
        <v>1936</v>
      </c>
      <c r="D9" s="72" t="s">
        <v>29</v>
      </c>
      <c r="E9" s="75" t="s">
        <v>54</v>
      </c>
      <c r="F9" s="87">
        <v>4</v>
      </c>
      <c r="G9" s="87">
        <v>3</v>
      </c>
      <c r="H9" s="66">
        <v>2452.6</v>
      </c>
      <c r="I9" s="66">
        <v>2094.6</v>
      </c>
      <c r="J9" s="66">
        <v>1697.6</v>
      </c>
      <c r="K9" s="88">
        <v>102</v>
      </c>
      <c r="L9" s="66">
        <v>9396033.2</v>
      </c>
      <c r="M9" s="66">
        <v>0</v>
      </c>
      <c r="N9" s="66">
        <v>0</v>
      </c>
      <c r="O9" s="66">
        <v>0</v>
      </c>
      <c r="P9" s="66">
        <v>9396033.2</v>
      </c>
      <c r="Q9" s="81">
        <f t="shared" si="0"/>
        <v>3831.0499877680827</v>
      </c>
      <c r="R9" s="65">
        <v>24445</v>
      </c>
      <c r="S9" s="67" t="s">
        <v>69</v>
      </c>
      <c r="T9" s="64" t="s">
        <v>50</v>
      </c>
    </row>
    <row r="10" spans="1:20" s="2" customFormat="1" ht="45.75" customHeight="1">
      <c r="A10" s="31">
        <f aca="true" t="shared" si="1" ref="A10:A24">A9+1</f>
        <v>3</v>
      </c>
      <c r="B10" s="69" t="s">
        <v>58</v>
      </c>
      <c r="C10" s="74">
        <v>1936</v>
      </c>
      <c r="D10" s="72" t="s">
        <v>29</v>
      </c>
      <c r="E10" s="75" t="s">
        <v>54</v>
      </c>
      <c r="F10" s="87">
        <v>4</v>
      </c>
      <c r="G10" s="87">
        <v>3</v>
      </c>
      <c r="H10" s="66">
        <v>2510.6</v>
      </c>
      <c r="I10" s="66">
        <v>1951.9</v>
      </c>
      <c r="J10" s="66">
        <v>1362.3</v>
      </c>
      <c r="K10" s="88">
        <v>109</v>
      </c>
      <c r="L10" s="66">
        <v>6529421.44</v>
      </c>
      <c r="M10" s="66">
        <v>0</v>
      </c>
      <c r="N10" s="66">
        <v>0</v>
      </c>
      <c r="O10" s="66">
        <v>0</v>
      </c>
      <c r="P10" s="66">
        <v>6529421.44</v>
      </c>
      <c r="Q10" s="81">
        <f t="shared" si="0"/>
        <v>2600.741432326934</v>
      </c>
      <c r="R10" s="65">
        <v>24445</v>
      </c>
      <c r="S10" s="67" t="s">
        <v>69</v>
      </c>
      <c r="T10" s="64" t="s">
        <v>50</v>
      </c>
    </row>
    <row r="11" spans="1:20" s="2" customFormat="1" ht="45.75" customHeight="1">
      <c r="A11" s="31">
        <f t="shared" si="1"/>
        <v>4</v>
      </c>
      <c r="B11" s="70" t="s">
        <v>59</v>
      </c>
      <c r="C11" s="74">
        <v>1978</v>
      </c>
      <c r="D11" s="72" t="s">
        <v>29</v>
      </c>
      <c r="E11" s="73" t="s">
        <v>55</v>
      </c>
      <c r="F11" s="87">
        <v>5</v>
      </c>
      <c r="G11" s="87">
        <v>5</v>
      </c>
      <c r="H11" s="64">
        <v>4120.2</v>
      </c>
      <c r="I11" s="64">
        <v>3440.8</v>
      </c>
      <c r="J11" s="64">
        <v>3154.6</v>
      </c>
      <c r="K11" s="63">
        <v>190</v>
      </c>
      <c r="L11" s="66">
        <v>6692639.04</v>
      </c>
      <c r="M11" s="66">
        <v>0</v>
      </c>
      <c r="N11" s="66">
        <v>0</v>
      </c>
      <c r="O11" s="66">
        <v>0</v>
      </c>
      <c r="P11" s="66">
        <v>6692639.04</v>
      </c>
      <c r="Q11" s="81">
        <f t="shared" si="0"/>
        <v>1624.3480996068154</v>
      </c>
      <c r="R11" s="65">
        <v>24445</v>
      </c>
      <c r="S11" s="67" t="s">
        <v>69</v>
      </c>
      <c r="T11" s="64" t="s">
        <v>50</v>
      </c>
    </row>
    <row r="12" spans="1:20" s="2" customFormat="1" ht="43.5" customHeight="1">
      <c r="A12" s="31">
        <f t="shared" si="1"/>
        <v>5</v>
      </c>
      <c r="B12" s="70" t="s">
        <v>60</v>
      </c>
      <c r="C12" s="76">
        <v>1956</v>
      </c>
      <c r="D12" s="72" t="s">
        <v>29</v>
      </c>
      <c r="E12" s="77" t="s">
        <v>66</v>
      </c>
      <c r="F12" s="78">
        <v>2</v>
      </c>
      <c r="G12" s="78">
        <v>1</v>
      </c>
      <c r="H12" s="79">
        <v>495.95</v>
      </c>
      <c r="I12" s="79">
        <v>478.1</v>
      </c>
      <c r="J12" s="79">
        <v>478.1</v>
      </c>
      <c r="K12" s="76">
        <v>21</v>
      </c>
      <c r="L12" s="66">
        <v>279341.05</v>
      </c>
      <c r="M12" s="66">
        <v>0</v>
      </c>
      <c r="N12" s="66">
        <v>0</v>
      </c>
      <c r="O12" s="66">
        <v>0</v>
      </c>
      <c r="P12" s="66">
        <v>279341.05</v>
      </c>
      <c r="Q12" s="81">
        <f t="shared" si="0"/>
        <v>563.2443794737372</v>
      </c>
      <c r="R12" s="65">
        <v>24445</v>
      </c>
      <c r="S12" s="67" t="s">
        <v>69</v>
      </c>
      <c r="T12" s="64" t="s">
        <v>50</v>
      </c>
    </row>
    <row r="13" spans="1:20" s="2" customFormat="1" ht="40.5" customHeight="1">
      <c r="A13" s="31">
        <f t="shared" si="1"/>
        <v>6</v>
      </c>
      <c r="B13" s="70" t="s">
        <v>61</v>
      </c>
      <c r="C13" s="76">
        <v>1964</v>
      </c>
      <c r="D13" s="72" t="s">
        <v>29</v>
      </c>
      <c r="E13" s="77" t="s">
        <v>66</v>
      </c>
      <c r="F13" s="78">
        <v>2</v>
      </c>
      <c r="G13" s="78">
        <v>3</v>
      </c>
      <c r="H13" s="79">
        <v>510.1</v>
      </c>
      <c r="I13" s="79">
        <v>477.3</v>
      </c>
      <c r="J13" s="79">
        <v>466.94</v>
      </c>
      <c r="K13" s="76">
        <v>37</v>
      </c>
      <c r="L13" s="66">
        <v>276096.95</v>
      </c>
      <c r="M13" s="66">
        <v>0</v>
      </c>
      <c r="N13" s="66">
        <v>0</v>
      </c>
      <c r="O13" s="66">
        <v>0</v>
      </c>
      <c r="P13" s="66">
        <v>276096.95</v>
      </c>
      <c r="Q13" s="81">
        <f t="shared" si="0"/>
        <v>541.2604391295824</v>
      </c>
      <c r="R13" s="65">
        <v>24445</v>
      </c>
      <c r="S13" s="67" t="s">
        <v>69</v>
      </c>
      <c r="T13" s="64" t="s">
        <v>50</v>
      </c>
    </row>
    <row r="14" spans="1:20" s="2" customFormat="1" ht="33" customHeight="1">
      <c r="A14" s="31">
        <f t="shared" si="1"/>
        <v>7</v>
      </c>
      <c r="B14" s="70" t="s">
        <v>62</v>
      </c>
      <c r="C14" s="76">
        <v>1967</v>
      </c>
      <c r="D14" s="72" t="s">
        <v>29</v>
      </c>
      <c r="E14" s="77" t="s">
        <v>66</v>
      </c>
      <c r="F14" s="78">
        <v>5</v>
      </c>
      <c r="G14" s="78">
        <v>4</v>
      </c>
      <c r="H14" s="79">
        <v>4045.08</v>
      </c>
      <c r="I14" s="79">
        <v>2053.88</v>
      </c>
      <c r="J14" s="79">
        <v>2060.72</v>
      </c>
      <c r="K14" s="76">
        <v>114</v>
      </c>
      <c r="L14" s="66">
        <v>179824.15</v>
      </c>
      <c r="M14" s="66">
        <v>0</v>
      </c>
      <c r="N14" s="66">
        <v>0</v>
      </c>
      <c r="O14" s="66">
        <v>0</v>
      </c>
      <c r="P14" s="66">
        <v>179824.15</v>
      </c>
      <c r="Q14" s="81">
        <f t="shared" si="0"/>
        <v>44.45502931956846</v>
      </c>
      <c r="R14" s="65">
        <v>24445</v>
      </c>
      <c r="S14" s="67" t="s">
        <v>69</v>
      </c>
      <c r="T14" s="64" t="s">
        <v>50</v>
      </c>
    </row>
    <row r="15" spans="1:20" s="2" customFormat="1" ht="36.75" customHeight="1">
      <c r="A15" s="31">
        <f t="shared" si="1"/>
        <v>8</v>
      </c>
      <c r="B15" s="70" t="s">
        <v>63</v>
      </c>
      <c r="C15" s="76">
        <v>1968</v>
      </c>
      <c r="D15" s="72" t="s">
        <v>29</v>
      </c>
      <c r="E15" s="77" t="s">
        <v>67</v>
      </c>
      <c r="F15" s="78">
        <v>5</v>
      </c>
      <c r="G15" s="78">
        <v>6</v>
      </c>
      <c r="H15" s="79">
        <v>6091.3</v>
      </c>
      <c r="I15" s="79">
        <v>5555.2</v>
      </c>
      <c r="J15" s="79">
        <v>5469.04</v>
      </c>
      <c r="K15" s="76">
        <v>277</v>
      </c>
      <c r="L15" s="66">
        <v>1445684.1</v>
      </c>
      <c r="M15" s="66">
        <v>0</v>
      </c>
      <c r="N15" s="66">
        <v>0</v>
      </c>
      <c r="O15" s="66">
        <v>0</v>
      </c>
      <c r="P15" s="66">
        <v>1445684.1</v>
      </c>
      <c r="Q15" s="81">
        <f>L16/H15</f>
        <v>48.52032571043947</v>
      </c>
      <c r="R15" s="65">
        <v>24445</v>
      </c>
      <c r="S15" s="67" t="s">
        <v>69</v>
      </c>
      <c r="T15" s="64" t="s">
        <v>50</v>
      </c>
    </row>
    <row r="16" spans="1:20" s="2" customFormat="1" ht="33.75" customHeight="1">
      <c r="A16" s="31">
        <f t="shared" si="1"/>
        <v>9</v>
      </c>
      <c r="B16" s="70" t="s">
        <v>64</v>
      </c>
      <c r="C16" s="76">
        <v>1987</v>
      </c>
      <c r="D16" s="72" t="s">
        <v>29</v>
      </c>
      <c r="E16" s="77" t="s">
        <v>68</v>
      </c>
      <c r="F16" s="78">
        <v>3</v>
      </c>
      <c r="G16" s="78">
        <v>2</v>
      </c>
      <c r="H16" s="79">
        <v>3514.7</v>
      </c>
      <c r="I16" s="79">
        <v>2134.4</v>
      </c>
      <c r="J16" s="79">
        <v>1234.3</v>
      </c>
      <c r="K16" s="76">
        <v>102</v>
      </c>
      <c r="L16" s="66">
        <v>295551.86</v>
      </c>
      <c r="M16" s="66">
        <v>0</v>
      </c>
      <c r="N16" s="66">
        <v>0</v>
      </c>
      <c r="O16" s="66">
        <v>0</v>
      </c>
      <c r="P16" s="66">
        <v>295551.86</v>
      </c>
      <c r="Q16" s="81">
        <f>L17/H16</f>
        <v>283.8756223859789</v>
      </c>
      <c r="R16" s="65">
        <v>24445</v>
      </c>
      <c r="S16" s="67" t="s">
        <v>69</v>
      </c>
      <c r="T16" s="64" t="s">
        <v>50</v>
      </c>
    </row>
    <row r="17" spans="1:20" s="2" customFormat="1" ht="39" customHeight="1">
      <c r="A17" s="31">
        <f t="shared" si="1"/>
        <v>10</v>
      </c>
      <c r="B17" s="70" t="s">
        <v>65</v>
      </c>
      <c r="C17" s="76">
        <v>1954</v>
      </c>
      <c r="D17" s="72" t="s">
        <v>29</v>
      </c>
      <c r="E17" s="77" t="s">
        <v>66</v>
      </c>
      <c r="F17" s="78">
        <v>4</v>
      </c>
      <c r="G17" s="78">
        <v>3</v>
      </c>
      <c r="H17" s="77">
        <v>2146.6</v>
      </c>
      <c r="I17" s="77">
        <v>1929.3</v>
      </c>
      <c r="J17" s="77">
        <v>1878.8</v>
      </c>
      <c r="K17" s="76">
        <v>65</v>
      </c>
      <c r="L17" s="66">
        <v>997737.65</v>
      </c>
      <c r="M17" s="66">
        <v>0</v>
      </c>
      <c r="N17" s="66">
        <v>0</v>
      </c>
      <c r="O17" s="66">
        <v>0</v>
      </c>
      <c r="P17" s="66">
        <v>997737.65</v>
      </c>
      <c r="Q17" s="81">
        <f>L18/H17</f>
        <v>157.00315382465294</v>
      </c>
      <c r="R17" s="65">
        <v>24445</v>
      </c>
      <c r="S17" s="67" t="s">
        <v>69</v>
      </c>
      <c r="T17" s="64" t="s">
        <v>50</v>
      </c>
    </row>
    <row r="18" spans="1:20" s="2" customFormat="1" ht="39" customHeight="1">
      <c r="A18" s="31">
        <f>A17+1</f>
        <v>11</v>
      </c>
      <c r="B18" s="70" t="s">
        <v>70</v>
      </c>
      <c r="C18" s="76">
        <v>1954</v>
      </c>
      <c r="D18" s="72" t="s">
        <v>29</v>
      </c>
      <c r="E18" s="77" t="s">
        <v>66</v>
      </c>
      <c r="F18" s="78">
        <v>4</v>
      </c>
      <c r="G18" s="78">
        <v>3</v>
      </c>
      <c r="H18" s="77">
        <v>2762</v>
      </c>
      <c r="I18" s="77">
        <v>2038.5</v>
      </c>
      <c r="J18" s="77">
        <v>2233.3</v>
      </c>
      <c r="K18" s="76">
        <v>100</v>
      </c>
      <c r="L18" s="66">
        <v>337022.97</v>
      </c>
      <c r="M18" s="66">
        <v>0</v>
      </c>
      <c r="N18" s="66">
        <v>0</v>
      </c>
      <c r="O18" s="66">
        <v>0</v>
      </c>
      <c r="P18" s="66">
        <v>337022.97</v>
      </c>
      <c r="Q18" s="81">
        <f>L19/H18</f>
        <v>354.297773352643</v>
      </c>
      <c r="R18" s="65">
        <v>24445</v>
      </c>
      <c r="S18" s="67" t="s">
        <v>69</v>
      </c>
      <c r="T18" s="64" t="s">
        <v>50</v>
      </c>
    </row>
    <row r="19" spans="1:20" s="2" customFormat="1" ht="42.75" customHeight="1">
      <c r="A19" s="31">
        <f t="shared" si="1"/>
        <v>12</v>
      </c>
      <c r="B19" s="70" t="s">
        <v>71</v>
      </c>
      <c r="C19" s="76">
        <v>1981</v>
      </c>
      <c r="D19" s="72" t="s">
        <v>29</v>
      </c>
      <c r="E19" s="77" t="s">
        <v>66</v>
      </c>
      <c r="F19" s="78">
        <v>5</v>
      </c>
      <c r="G19" s="78">
        <v>1</v>
      </c>
      <c r="H19" s="79">
        <v>2997.1</v>
      </c>
      <c r="I19" s="79">
        <v>2010.8</v>
      </c>
      <c r="J19" s="79">
        <v>1310</v>
      </c>
      <c r="K19" s="76">
        <v>157</v>
      </c>
      <c r="L19" s="66">
        <v>978570.45</v>
      </c>
      <c r="M19" s="66">
        <v>0</v>
      </c>
      <c r="N19" s="66">
        <v>0</v>
      </c>
      <c r="O19" s="66">
        <v>0</v>
      </c>
      <c r="P19" s="66">
        <v>978570.45</v>
      </c>
      <c r="Q19" s="81">
        <f aca="true" t="shared" si="2" ref="Q19:Q25">L19/H19</f>
        <v>326.50577224650493</v>
      </c>
      <c r="R19" s="65">
        <v>24445</v>
      </c>
      <c r="S19" s="67" t="s">
        <v>69</v>
      </c>
      <c r="T19" s="64" t="s">
        <v>50</v>
      </c>
    </row>
    <row r="20" spans="1:20" s="2" customFormat="1" ht="42" customHeight="1">
      <c r="A20" s="31">
        <f t="shared" si="1"/>
        <v>13</v>
      </c>
      <c r="B20" s="70" t="s">
        <v>72</v>
      </c>
      <c r="C20" s="76">
        <v>1986</v>
      </c>
      <c r="D20" s="72" t="s">
        <v>29</v>
      </c>
      <c r="E20" s="77" t="s">
        <v>66</v>
      </c>
      <c r="F20" s="78">
        <v>5</v>
      </c>
      <c r="G20" s="78">
        <v>1</v>
      </c>
      <c r="H20" s="80">
        <v>2985.7</v>
      </c>
      <c r="I20" s="80">
        <v>2327</v>
      </c>
      <c r="J20" s="80">
        <v>1203.6</v>
      </c>
      <c r="K20" s="76">
        <v>177</v>
      </c>
      <c r="L20" s="66">
        <v>233641.56</v>
      </c>
      <c r="M20" s="66">
        <v>0</v>
      </c>
      <c r="N20" s="66">
        <v>0</v>
      </c>
      <c r="O20" s="66">
        <v>0</v>
      </c>
      <c r="P20" s="66">
        <v>233641.56</v>
      </c>
      <c r="Q20" s="81">
        <f t="shared" si="2"/>
        <v>78.25352848578223</v>
      </c>
      <c r="R20" s="65">
        <v>24445</v>
      </c>
      <c r="S20" s="67" t="s">
        <v>69</v>
      </c>
      <c r="T20" s="64" t="s">
        <v>50</v>
      </c>
    </row>
    <row r="21" spans="1:20" s="2" customFormat="1" ht="39.75" customHeight="1">
      <c r="A21" s="31">
        <v>14</v>
      </c>
      <c r="B21" s="70" t="s">
        <v>73</v>
      </c>
      <c r="C21" s="76">
        <v>1961</v>
      </c>
      <c r="D21" s="72" t="s">
        <v>29</v>
      </c>
      <c r="E21" s="77" t="s">
        <v>66</v>
      </c>
      <c r="F21" s="78">
        <v>3</v>
      </c>
      <c r="G21" s="78">
        <v>3</v>
      </c>
      <c r="H21" s="79">
        <v>1663.3</v>
      </c>
      <c r="I21" s="79">
        <v>1507.9</v>
      </c>
      <c r="J21" s="79">
        <v>1509.9</v>
      </c>
      <c r="K21" s="76">
        <v>72</v>
      </c>
      <c r="L21" s="66">
        <v>420843.28</v>
      </c>
      <c r="M21" s="66">
        <v>0</v>
      </c>
      <c r="N21" s="66">
        <v>0</v>
      </c>
      <c r="O21" s="66">
        <v>0</v>
      </c>
      <c r="P21" s="66">
        <v>420843.28</v>
      </c>
      <c r="Q21" s="81">
        <f t="shared" si="2"/>
        <v>253.0170624661817</v>
      </c>
      <c r="R21" s="65">
        <v>24445</v>
      </c>
      <c r="S21" s="67" t="s">
        <v>69</v>
      </c>
      <c r="T21" s="64" t="s">
        <v>50</v>
      </c>
    </row>
    <row r="22" spans="1:20" s="2" customFormat="1" ht="37.5" customHeight="1">
      <c r="A22" s="31">
        <f t="shared" si="1"/>
        <v>15</v>
      </c>
      <c r="B22" s="70" t="s">
        <v>74</v>
      </c>
      <c r="C22" s="76">
        <v>1961</v>
      </c>
      <c r="D22" s="72" t="s">
        <v>29</v>
      </c>
      <c r="E22" s="77" t="s">
        <v>66</v>
      </c>
      <c r="F22" s="78">
        <v>3</v>
      </c>
      <c r="G22" s="78">
        <v>3</v>
      </c>
      <c r="H22" s="80">
        <v>1656</v>
      </c>
      <c r="I22" s="80">
        <v>1356.4</v>
      </c>
      <c r="J22" s="80">
        <v>1355.3</v>
      </c>
      <c r="K22" s="76">
        <v>66</v>
      </c>
      <c r="L22" s="66">
        <v>424477.81</v>
      </c>
      <c r="M22" s="66">
        <v>0</v>
      </c>
      <c r="N22" s="66">
        <v>0</v>
      </c>
      <c r="O22" s="66">
        <v>0</v>
      </c>
      <c r="P22" s="66">
        <v>424477.81</v>
      </c>
      <c r="Q22" s="81">
        <f t="shared" si="2"/>
        <v>256.3271799516908</v>
      </c>
      <c r="R22" s="65">
        <v>24445</v>
      </c>
      <c r="S22" s="67" t="s">
        <v>69</v>
      </c>
      <c r="T22" s="64" t="s">
        <v>50</v>
      </c>
    </row>
    <row r="23" spans="1:20" s="2" customFormat="1" ht="39" customHeight="1">
      <c r="A23" s="31">
        <f t="shared" si="1"/>
        <v>16</v>
      </c>
      <c r="B23" s="70" t="s">
        <v>75</v>
      </c>
      <c r="C23" s="76">
        <v>1968</v>
      </c>
      <c r="D23" s="72" t="s">
        <v>29</v>
      </c>
      <c r="E23" s="77" t="s">
        <v>67</v>
      </c>
      <c r="F23" s="78">
        <v>5</v>
      </c>
      <c r="G23" s="78">
        <v>3</v>
      </c>
      <c r="H23" s="79">
        <v>2809.8</v>
      </c>
      <c r="I23" s="79">
        <v>2567.7</v>
      </c>
      <c r="J23" s="79">
        <v>2304.5</v>
      </c>
      <c r="K23" s="76">
        <v>114</v>
      </c>
      <c r="L23" s="66">
        <v>230897.36</v>
      </c>
      <c r="M23" s="66">
        <v>0</v>
      </c>
      <c r="N23" s="66">
        <v>0</v>
      </c>
      <c r="O23" s="66">
        <v>0</v>
      </c>
      <c r="P23" s="66">
        <v>230897.36</v>
      </c>
      <c r="Q23" s="81">
        <f t="shared" si="2"/>
        <v>82.17572780980852</v>
      </c>
      <c r="R23" s="65">
        <v>24445</v>
      </c>
      <c r="S23" s="67" t="s">
        <v>69</v>
      </c>
      <c r="T23" s="64" t="s">
        <v>50</v>
      </c>
    </row>
    <row r="24" spans="1:20" s="2" customFormat="1" ht="39.75" customHeight="1">
      <c r="A24" s="31">
        <f t="shared" si="1"/>
        <v>17</v>
      </c>
      <c r="B24" s="86" t="s">
        <v>76</v>
      </c>
      <c r="C24" s="76">
        <v>1960</v>
      </c>
      <c r="D24" s="72" t="s">
        <v>29</v>
      </c>
      <c r="E24" s="77" t="s">
        <v>66</v>
      </c>
      <c r="F24" s="78">
        <v>2</v>
      </c>
      <c r="G24" s="78">
        <v>2</v>
      </c>
      <c r="H24" s="79">
        <v>711.14</v>
      </c>
      <c r="I24" s="79">
        <v>667.94</v>
      </c>
      <c r="J24" s="79">
        <v>559.3</v>
      </c>
      <c r="K24" s="76">
        <v>36</v>
      </c>
      <c r="L24" s="66">
        <v>316523.26</v>
      </c>
      <c r="M24" s="66">
        <v>0</v>
      </c>
      <c r="N24" s="66">
        <v>0</v>
      </c>
      <c r="O24" s="66">
        <v>0</v>
      </c>
      <c r="P24" s="66">
        <v>316523.26</v>
      </c>
      <c r="Q24" s="81">
        <f t="shared" si="2"/>
        <v>445.09275248193046</v>
      </c>
      <c r="R24" s="65">
        <v>24445</v>
      </c>
      <c r="S24" s="67" t="s">
        <v>69</v>
      </c>
      <c r="T24" s="64" t="s">
        <v>50</v>
      </c>
    </row>
    <row r="25" spans="1:22" ht="27.75" customHeight="1">
      <c r="A25" s="136" t="s">
        <v>51</v>
      </c>
      <c r="B25" s="124"/>
      <c r="C25" s="9" t="s">
        <v>47</v>
      </c>
      <c r="D25" s="9" t="s">
        <v>47</v>
      </c>
      <c r="E25" s="9" t="s">
        <v>47</v>
      </c>
      <c r="F25" s="9" t="s">
        <v>47</v>
      </c>
      <c r="G25" s="9" t="s">
        <v>47</v>
      </c>
      <c r="H25" s="56">
        <f>SUM(H8:H24)</f>
        <v>43829.270000000004</v>
      </c>
      <c r="I25" s="56">
        <f>SUM(I8:I24)</f>
        <v>34669.22</v>
      </c>
      <c r="J25" s="56">
        <f>SUM(J8:J24)</f>
        <v>30090.799999999996</v>
      </c>
      <c r="K25" s="56">
        <f>SUM(K8:K24)</f>
        <v>1847</v>
      </c>
      <c r="L25" s="90">
        <f>SUM(L8:L24)</f>
        <v>35921397.26</v>
      </c>
      <c r="M25" s="56">
        <f>SUM(M24:M24)</f>
        <v>0</v>
      </c>
      <c r="N25" s="56">
        <f>SUM(N24:N24)</f>
        <v>0</v>
      </c>
      <c r="O25" s="56">
        <f>SUM(O24:O24)</f>
        <v>0</v>
      </c>
      <c r="P25" s="89">
        <f>SUM(P8:P24)</f>
        <v>35921397.26</v>
      </c>
      <c r="Q25" s="81">
        <f t="shared" si="2"/>
        <v>819.5755316025112</v>
      </c>
      <c r="R25" s="82" t="s">
        <v>47</v>
      </c>
      <c r="S25" s="67" t="s">
        <v>47</v>
      </c>
      <c r="T25" s="67" t="s">
        <v>47</v>
      </c>
      <c r="V25" s="16"/>
    </row>
    <row r="26" spans="1:26" ht="27.75" customHeight="1">
      <c r="A26" s="133" t="s">
        <v>52</v>
      </c>
      <c r="B26" s="134"/>
      <c r="C26" s="134"/>
      <c r="D26" s="135"/>
      <c r="E26" s="9" t="s">
        <v>47</v>
      </c>
      <c r="F26" s="9" t="s">
        <v>47</v>
      </c>
      <c r="G26" s="9" t="s">
        <v>47</v>
      </c>
      <c r="H26" s="9" t="s">
        <v>47</v>
      </c>
      <c r="I26" s="9" t="s">
        <v>47</v>
      </c>
      <c r="J26" s="9" t="s">
        <v>47</v>
      </c>
      <c r="K26" s="9" t="s">
        <v>47</v>
      </c>
      <c r="L26" s="91">
        <f>P26</f>
        <v>36552808.21</v>
      </c>
      <c r="M26" s="83" t="s">
        <v>47</v>
      </c>
      <c r="N26" s="83" t="s">
        <v>47</v>
      </c>
      <c r="O26" s="83" t="s">
        <v>47</v>
      </c>
      <c r="P26" s="91">
        <f>'Приложение 2'!C29</f>
        <v>36552808.21</v>
      </c>
      <c r="Q26" s="83" t="s">
        <v>47</v>
      </c>
      <c r="R26" s="83" t="s">
        <v>47</v>
      </c>
      <c r="S26" s="83" t="s">
        <v>47</v>
      </c>
      <c r="T26" s="83" t="s">
        <v>47</v>
      </c>
      <c r="W26" s="15"/>
      <c r="X26" s="15"/>
      <c r="Y26" s="15"/>
      <c r="Z26" s="15"/>
    </row>
    <row r="27" spans="1:20" ht="12.75">
      <c r="A27" s="37"/>
      <c r="B27" s="6"/>
      <c r="C27" s="1"/>
      <c r="D27" s="1"/>
      <c r="E27" s="1"/>
      <c r="F27" s="1"/>
      <c r="G27" s="1"/>
      <c r="H27" s="14"/>
      <c r="I27" s="14"/>
      <c r="J27" s="14"/>
      <c r="K27" s="14"/>
      <c r="Q27" s="84"/>
      <c r="R27" s="84"/>
      <c r="S27" s="84"/>
      <c r="T27" s="85"/>
    </row>
    <row r="28" spans="1:20" ht="12.75">
      <c r="A28" s="5"/>
      <c r="B28" s="6"/>
      <c r="C28" s="1"/>
      <c r="D28" s="1"/>
      <c r="E28" s="1"/>
      <c r="F28" s="1"/>
      <c r="G28" s="1"/>
      <c r="H28" s="1"/>
      <c r="I28" s="1"/>
      <c r="J28" s="1"/>
      <c r="N28" s="11"/>
      <c r="O28" s="11"/>
      <c r="Q28" s="84"/>
      <c r="R28" s="84"/>
      <c r="S28" s="84"/>
      <c r="T28" s="85"/>
    </row>
    <row r="29" spans="1:20" ht="48" customHeight="1">
      <c r="A29" s="5"/>
      <c r="B29" s="6"/>
      <c r="C29" s="1"/>
      <c r="D29" s="1"/>
      <c r="E29" s="1"/>
      <c r="F29" s="1"/>
      <c r="G29" s="1"/>
      <c r="H29" s="1"/>
      <c r="I29" s="1"/>
      <c r="J29" s="1"/>
      <c r="M29" s="12"/>
      <c r="Q29" s="84"/>
      <c r="R29" s="84"/>
      <c r="S29" s="84"/>
      <c r="T29" s="85"/>
    </row>
    <row r="30" ht="12.75">
      <c r="L30" s="12"/>
    </row>
    <row r="34" ht="69.75" customHeight="1">
      <c r="L34" s="11"/>
    </row>
    <row r="35" ht="12.75">
      <c r="D35" s="3"/>
    </row>
    <row r="36" ht="12.75">
      <c r="L36" s="5">
        <f>L34/100*2.14</f>
        <v>0</v>
      </c>
    </row>
  </sheetData>
  <sheetProtection/>
  <mergeCells count="24">
    <mergeCell ref="A26:D26"/>
    <mergeCell ref="I3:J3"/>
    <mergeCell ref="C4:C6"/>
    <mergeCell ref="C3:D3"/>
    <mergeCell ref="D4:D6"/>
    <mergeCell ref="A25:B25"/>
    <mergeCell ref="G3:G6"/>
    <mergeCell ref="B3:B6"/>
    <mergeCell ref="H3:H5"/>
    <mergeCell ref="I4:I5"/>
    <mergeCell ref="Q1:T1"/>
    <mergeCell ref="A2:T2"/>
    <mergeCell ref="T3:T6"/>
    <mergeCell ref="L3:P3"/>
    <mergeCell ref="Q3:Q5"/>
    <mergeCell ref="S3:S6"/>
    <mergeCell ref="A3:A6"/>
    <mergeCell ref="L4:L5"/>
    <mergeCell ref="F3:F6"/>
    <mergeCell ref="K3:K5"/>
    <mergeCell ref="R3:R5"/>
    <mergeCell ref="N4:P4"/>
    <mergeCell ref="E3:E6"/>
    <mergeCell ref="J4:J5"/>
  </mergeCells>
  <printOptions horizontalCentered="1"/>
  <pageMargins left="0.1968503937007874" right="0.1968503937007874" top="1.3779527559055118" bottom="0.3937007874015748" header="0.1968503937007874" footer="0.31496062992125984"/>
  <pageSetup firstPageNumber="1" useFirstPageNumber="1" fitToHeight="0" fitToWidth="0" horizontalDpi="300" verticalDpi="300" orientation="landscape" paperSize="9" scale="70" r:id="rId1"/>
  <rowBreaks count="1" manualBreakCount="1">
    <brk id="1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view="pageBreakPreview" zoomScale="70" zoomScaleSheetLayoutView="70" zoomScalePageLayoutView="0" workbookViewId="0" topLeftCell="A1">
      <selection activeCell="R1" sqref="R1:X1"/>
    </sheetView>
  </sheetViews>
  <sheetFormatPr defaultColWidth="9.140625" defaultRowHeight="12.75"/>
  <cols>
    <col min="1" max="1" width="5.140625" style="0" customWidth="1"/>
    <col min="2" max="2" width="18.8515625" style="0" customWidth="1"/>
    <col min="3" max="4" width="14.00390625" style="0" customWidth="1"/>
    <col min="5" max="5" width="9.8515625" style="0" customWidth="1"/>
    <col min="6" max="6" width="14.140625" style="0" customWidth="1"/>
    <col min="7" max="8" width="11.140625" style="0" customWidth="1"/>
    <col min="9" max="9" width="11.57421875" style="0" customWidth="1"/>
    <col min="10" max="10" width="4.421875" style="0" customWidth="1"/>
    <col min="11" max="11" width="5.00390625" style="0" customWidth="1"/>
    <col min="12" max="12" width="7.8515625" style="0" customWidth="1"/>
    <col min="13" max="13" width="12.140625" style="0" customWidth="1"/>
    <col min="14" max="14" width="5.421875" style="0" customWidth="1"/>
    <col min="15" max="15" width="6.8515625" style="0" customWidth="1"/>
    <col min="16" max="16" width="8.140625" style="0" customWidth="1"/>
    <col min="17" max="17" width="12.57421875" style="0" customWidth="1"/>
    <col min="18" max="18" width="6.00390625" style="0" customWidth="1"/>
    <col min="19" max="19" width="7.00390625" style="0" customWidth="1"/>
    <col min="20" max="20" width="5.57421875" style="0" customWidth="1"/>
    <col min="21" max="21" width="5.421875" style="0" customWidth="1"/>
    <col min="22" max="22" width="6.8515625" style="0" customWidth="1"/>
    <col min="23" max="23" width="10.00390625" style="0" customWidth="1"/>
    <col min="24" max="24" width="12.421875" style="0" customWidth="1"/>
  </cols>
  <sheetData>
    <row r="1" spans="18:24" ht="119.25" customHeight="1">
      <c r="R1" s="155" t="s">
        <v>91</v>
      </c>
      <c r="S1" s="155"/>
      <c r="T1" s="155"/>
      <c r="U1" s="155"/>
      <c r="V1" s="155"/>
      <c r="W1" s="155"/>
      <c r="X1" s="155"/>
    </row>
    <row r="2" spans="1:24" ht="74.25" customHeight="1">
      <c r="A2" s="157" t="s">
        <v>89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4" ht="15.75" customHeight="1">
      <c r="A3" s="165" t="s">
        <v>0</v>
      </c>
      <c r="B3" s="140" t="s">
        <v>25</v>
      </c>
      <c r="C3" s="143" t="s">
        <v>11</v>
      </c>
      <c r="D3" s="144" t="s">
        <v>34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152" t="s">
        <v>48</v>
      </c>
    </row>
    <row r="4" spans="1:24" ht="18.75" customHeight="1">
      <c r="A4" s="165"/>
      <c r="B4" s="141"/>
      <c r="C4" s="143"/>
      <c r="D4" s="158" t="s">
        <v>17</v>
      </c>
      <c r="E4" s="161" t="s">
        <v>40</v>
      </c>
      <c r="F4" s="161"/>
      <c r="G4" s="161"/>
      <c r="H4" s="161"/>
      <c r="I4" s="162"/>
      <c r="J4" s="143" t="s">
        <v>6</v>
      </c>
      <c r="K4" s="143"/>
      <c r="L4" s="148" t="s">
        <v>5</v>
      </c>
      <c r="M4" s="148"/>
      <c r="N4" s="148" t="s">
        <v>7</v>
      </c>
      <c r="O4" s="148"/>
      <c r="P4" s="148" t="s">
        <v>35</v>
      </c>
      <c r="Q4" s="148"/>
      <c r="R4" s="148" t="s">
        <v>36</v>
      </c>
      <c r="S4" s="148"/>
      <c r="T4" s="148" t="s">
        <v>37</v>
      </c>
      <c r="U4" s="148"/>
      <c r="V4" s="149" t="s">
        <v>38</v>
      </c>
      <c r="W4" s="166" t="s">
        <v>39</v>
      </c>
      <c r="X4" s="153"/>
    </row>
    <row r="5" spans="1:24" ht="18.75" customHeight="1">
      <c r="A5" s="165"/>
      <c r="B5" s="141"/>
      <c r="C5" s="143"/>
      <c r="D5" s="159"/>
      <c r="E5" s="163"/>
      <c r="F5" s="163"/>
      <c r="G5" s="163"/>
      <c r="H5" s="163"/>
      <c r="I5" s="164"/>
      <c r="J5" s="143"/>
      <c r="K5" s="143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50"/>
      <c r="W5" s="166"/>
      <c r="X5" s="153"/>
    </row>
    <row r="6" spans="1:24" ht="227.25" customHeight="1">
      <c r="A6" s="165"/>
      <c r="B6" s="141"/>
      <c r="C6" s="143"/>
      <c r="D6" s="160"/>
      <c r="E6" s="20" t="s">
        <v>41</v>
      </c>
      <c r="F6" s="20" t="s">
        <v>42</v>
      </c>
      <c r="G6" s="20" t="s">
        <v>43</v>
      </c>
      <c r="H6" s="20" t="s">
        <v>44</v>
      </c>
      <c r="I6" s="20" t="s">
        <v>45</v>
      </c>
      <c r="J6" s="143"/>
      <c r="K6" s="143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51"/>
      <c r="W6" s="166"/>
      <c r="X6" s="154"/>
    </row>
    <row r="7" spans="1:24" ht="15.75">
      <c r="A7" s="165"/>
      <c r="B7" s="142"/>
      <c r="C7" s="18" t="s">
        <v>26</v>
      </c>
      <c r="D7" s="18" t="s">
        <v>26</v>
      </c>
      <c r="E7" s="18" t="s">
        <v>26</v>
      </c>
      <c r="F7" s="18" t="s">
        <v>26</v>
      </c>
      <c r="G7" s="18" t="s">
        <v>26</v>
      </c>
      <c r="H7" s="18" t="s">
        <v>26</v>
      </c>
      <c r="I7" s="18" t="s">
        <v>26</v>
      </c>
      <c r="J7" s="18" t="s">
        <v>9</v>
      </c>
      <c r="K7" s="18" t="s">
        <v>26</v>
      </c>
      <c r="L7" s="18" t="s">
        <v>8</v>
      </c>
      <c r="M7" s="18" t="s">
        <v>26</v>
      </c>
      <c r="N7" s="18" t="s">
        <v>8</v>
      </c>
      <c r="O7" s="18" t="s">
        <v>26</v>
      </c>
      <c r="P7" s="18" t="s">
        <v>8</v>
      </c>
      <c r="Q7" s="18" t="s">
        <v>26</v>
      </c>
      <c r="R7" s="18" t="s">
        <v>46</v>
      </c>
      <c r="S7" s="18" t="s">
        <v>26</v>
      </c>
      <c r="T7" s="18" t="s">
        <v>8</v>
      </c>
      <c r="U7" s="18" t="s">
        <v>26</v>
      </c>
      <c r="V7" s="18" t="s">
        <v>26</v>
      </c>
      <c r="W7" s="18" t="s">
        <v>26</v>
      </c>
      <c r="X7" s="29" t="s">
        <v>26</v>
      </c>
    </row>
    <row r="8" spans="1:24" ht="15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30">
        <v>23</v>
      </c>
    </row>
    <row r="9" spans="1:24" ht="38.25" customHeight="1">
      <c r="A9" s="31">
        <v>1</v>
      </c>
      <c r="B9" s="68" t="s">
        <v>84</v>
      </c>
      <c r="C9" s="66">
        <v>6887091.13</v>
      </c>
      <c r="D9" s="99">
        <v>0</v>
      </c>
      <c r="E9" s="25"/>
      <c r="F9" s="25"/>
      <c r="G9" s="25"/>
      <c r="H9" s="19"/>
      <c r="I9" s="19"/>
      <c r="J9" s="19"/>
      <c r="K9" s="19"/>
      <c r="L9" s="94">
        <v>701.1</v>
      </c>
      <c r="M9" s="94">
        <v>2506188.91</v>
      </c>
      <c r="N9" s="26"/>
      <c r="O9" s="25"/>
      <c r="P9" s="95">
        <v>2440</v>
      </c>
      <c r="Q9" s="95">
        <v>4380902.22</v>
      </c>
      <c r="R9" s="38"/>
      <c r="S9" s="38"/>
      <c r="T9" s="25"/>
      <c r="U9" s="17"/>
      <c r="V9" s="17"/>
      <c r="W9" s="17"/>
      <c r="X9" s="41"/>
    </row>
    <row r="10" spans="1:24" ht="42" customHeight="1">
      <c r="A10" s="31">
        <f>A9+1</f>
        <v>2</v>
      </c>
      <c r="B10" s="68" t="s">
        <v>83</v>
      </c>
      <c r="C10" s="66">
        <v>9396033.2</v>
      </c>
      <c r="D10" s="100">
        <v>0</v>
      </c>
      <c r="E10" s="28"/>
      <c r="F10" s="102"/>
      <c r="G10" s="28"/>
      <c r="H10" s="28"/>
      <c r="I10" s="28"/>
      <c r="J10" s="19"/>
      <c r="K10" s="19"/>
      <c r="L10" s="94">
        <v>990</v>
      </c>
      <c r="M10" s="94">
        <v>5288730.5</v>
      </c>
      <c r="N10" s="27"/>
      <c r="O10" s="25"/>
      <c r="P10" s="95">
        <v>2440</v>
      </c>
      <c r="Q10" s="95">
        <v>4107302.7</v>
      </c>
      <c r="R10" s="25"/>
      <c r="S10" s="38"/>
      <c r="U10" s="28"/>
      <c r="V10" s="17"/>
      <c r="W10" s="17"/>
      <c r="X10" s="41"/>
    </row>
    <row r="11" spans="1:24" ht="26.25" customHeight="1">
      <c r="A11" s="31">
        <f aca="true" t="shared" si="0" ref="A11:A24">A10+1</f>
        <v>3</v>
      </c>
      <c r="B11" s="69" t="s">
        <v>58</v>
      </c>
      <c r="C11" s="66">
        <v>6529421.44</v>
      </c>
      <c r="D11" s="94">
        <f>E11+F11+G11+H11+I11</f>
        <v>6468953.52</v>
      </c>
      <c r="E11" s="25">
        <v>82194.08</v>
      </c>
      <c r="F11" s="25">
        <v>4812103.72</v>
      </c>
      <c r="G11" s="25">
        <v>477078.72</v>
      </c>
      <c r="H11" s="25">
        <v>762805.1</v>
      </c>
      <c r="I11" s="94">
        <v>334771.9</v>
      </c>
      <c r="J11" s="19"/>
      <c r="K11" s="19"/>
      <c r="L11" s="25"/>
      <c r="M11" s="28"/>
      <c r="N11" s="27"/>
      <c r="O11" s="25"/>
      <c r="P11" s="25"/>
      <c r="Q11" s="39"/>
      <c r="R11" s="24"/>
      <c r="S11" s="39"/>
      <c r="T11" s="19"/>
      <c r="U11" s="19"/>
      <c r="V11" s="19"/>
      <c r="W11" s="93">
        <v>60467.92</v>
      </c>
      <c r="X11" s="55"/>
    </row>
    <row r="12" spans="1:24" ht="32.25" customHeight="1">
      <c r="A12" s="31">
        <f t="shared" si="0"/>
        <v>4</v>
      </c>
      <c r="B12" s="70" t="s">
        <v>59</v>
      </c>
      <c r="C12" s="66">
        <v>6692639.04</v>
      </c>
      <c r="D12" s="96">
        <f>F12</f>
        <v>6692639.04</v>
      </c>
      <c r="E12" s="96"/>
      <c r="F12" s="96">
        <v>6692639.04</v>
      </c>
      <c r="G12" s="19"/>
      <c r="H12" s="19"/>
      <c r="I12" s="19"/>
      <c r="J12" s="19"/>
      <c r="K12" s="19"/>
      <c r="L12" s="42"/>
      <c r="M12" s="21"/>
      <c r="N12" s="19"/>
      <c r="O12" s="19"/>
      <c r="P12" s="19"/>
      <c r="Q12" s="40"/>
      <c r="R12" s="19"/>
      <c r="S12" s="40"/>
      <c r="T12" s="19"/>
      <c r="U12" s="19"/>
      <c r="V12" s="19"/>
      <c r="W12" s="19"/>
      <c r="X12" s="55"/>
    </row>
    <row r="13" spans="1:24" ht="41.25" customHeight="1">
      <c r="A13" s="31">
        <f t="shared" si="0"/>
        <v>5</v>
      </c>
      <c r="B13" s="70" t="s">
        <v>82</v>
      </c>
      <c r="C13" s="66">
        <v>279341.05</v>
      </c>
      <c r="D13" s="99">
        <v>0</v>
      </c>
      <c r="E13" s="19"/>
      <c r="F13" s="19"/>
      <c r="G13" s="19"/>
      <c r="H13" s="19"/>
      <c r="I13" s="19"/>
      <c r="J13" s="19"/>
      <c r="K13" s="19"/>
      <c r="L13" s="42"/>
      <c r="M13" s="22"/>
      <c r="N13" s="19"/>
      <c r="O13" s="19"/>
      <c r="P13" s="19"/>
      <c r="Q13" s="40"/>
      <c r="R13" s="19"/>
      <c r="S13" s="40"/>
      <c r="T13" s="19"/>
      <c r="U13" s="19"/>
      <c r="V13" s="19"/>
      <c r="W13" s="19"/>
      <c r="X13" s="97">
        <v>279341.05</v>
      </c>
    </row>
    <row r="14" spans="1:24" ht="42.75" customHeight="1">
      <c r="A14" s="31">
        <f>A13+1</f>
        <v>6</v>
      </c>
      <c r="B14" s="70" t="s">
        <v>77</v>
      </c>
      <c r="C14" s="66">
        <v>276096.95</v>
      </c>
      <c r="D14" s="99">
        <v>0</v>
      </c>
      <c r="E14" s="19"/>
      <c r="F14" s="19"/>
      <c r="G14" s="19"/>
      <c r="H14" s="19"/>
      <c r="I14" s="19"/>
      <c r="J14" s="19"/>
      <c r="K14" s="19"/>
      <c r="L14" s="25"/>
      <c r="M14" s="28"/>
      <c r="N14" s="27"/>
      <c r="O14" s="25"/>
      <c r="P14" s="25"/>
      <c r="Q14" s="40"/>
      <c r="R14" s="19"/>
      <c r="S14" s="40"/>
      <c r="T14" s="19"/>
      <c r="U14" s="19"/>
      <c r="V14" s="19"/>
      <c r="W14" s="19"/>
      <c r="X14" s="97">
        <v>276096.95</v>
      </c>
    </row>
    <row r="15" spans="1:25" ht="129.75" customHeight="1">
      <c r="A15" s="103"/>
      <c r="B15" s="104"/>
      <c r="C15" s="105"/>
      <c r="D15" s="106"/>
      <c r="E15" s="107"/>
      <c r="F15" s="107"/>
      <c r="G15" s="107"/>
      <c r="H15" s="107"/>
      <c r="I15" s="107"/>
      <c r="J15" s="107"/>
      <c r="K15" s="107"/>
      <c r="L15" s="108"/>
      <c r="M15" s="109"/>
      <c r="N15" s="110"/>
      <c r="O15" s="108"/>
      <c r="P15" s="108"/>
      <c r="Q15" s="111"/>
      <c r="R15" s="107"/>
      <c r="S15" s="111"/>
      <c r="T15" s="107"/>
      <c r="U15" s="107"/>
      <c r="V15" s="107"/>
      <c r="W15" s="107"/>
      <c r="X15" s="112"/>
      <c r="Y15" s="107"/>
    </row>
    <row r="16" spans="1:24" ht="25.5">
      <c r="A16" s="31">
        <f>A14+1</f>
        <v>7</v>
      </c>
      <c r="B16" s="70" t="s">
        <v>62</v>
      </c>
      <c r="C16" s="66">
        <v>179824.15</v>
      </c>
      <c r="D16" s="99">
        <v>0</v>
      </c>
      <c r="E16" s="19"/>
      <c r="F16" s="19"/>
      <c r="G16" s="19"/>
      <c r="H16" s="19"/>
      <c r="I16" s="19"/>
      <c r="J16" s="43"/>
      <c r="K16" s="32"/>
      <c r="L16" s="19"/>
      <c r="M16" s="19"/>
      <c r="N16" s="19"/>
      <c r="O16" s="19"/>
      <c r="P16" s="23"/>
      <c r="Q16" s="32"/>
      <c r="R16" s="19"/>
      <c r="S16" s="40"/>
      <c r="T16" s="19"/>
      <c r="U16" s="19"/>
      <c r="V16" s="19"/>
      <c r="W16" s="19"/>
      <c r="X16" s="98">
        <v>179824.15</v>
      </c>
    </row>
    <row r="17" spans="1:24" ht="25.5">
      <c r="A17" s="31">
        <f t="shared" si="0"/>
        <v>8</v>
      </c>
      <c r="B17" s="70" t="s">
        <v>63</v>
      </c>
      <c r="C17" s="66">
        <v>1445684.1</v>
      </c>
      <c r="D17" s="99">
        <v>0</v>
      </c>
      <c r="E17" s="55"/>
      <c r="F17" s="19"/>
      <c r="G17" s="19"/>
      <c r="H17" s="19"/>
      <c r="I17" s="19"/>
      <c r="J17" s="43"/>
      <c r="K17" s="32"/>
      <c r="L17" s="19"/>
      <c r="M17" s="19"/>
      <c r="N17" s="19"/>
      <c r="O17" s="19"/>
      <c r="P17" s="23"/>
      <c r="Q17" s="32"/>
      <c r="R17" s="19"/>
      <c r="S17" s="40"/>
      <c r="T17" s="19"/>
      <c r="U17" s="19"/>
      <c r="V17" s="19"/>
      <c r="W17" s="19"/>
      <c r="X17" s="98">
        <v>1445684.1</v>
      </c>
    </row>
    <row r="18" spans="1:24" ht="36.75" customHeight="1">
      <c r="A18" s="31">
        <f t="shared" si="0"/>
        <v>9</v>
      </c>
      <c r="B18" s="70" t="s">
        <v>78</v>
      </c>
      <c r="C18" s="66">
        <v>295551.86</v>
      </c>
      <c r="D18" s="99">
        <v>0</v>
      </c>
      <c r="E18" s="55"/>
      <c r="F18" s="44"/>
      <c r="G18" s="44"/>
      <c r="H18" s="44"/>
      <c r="I18" s="44"/>
      <c r="J18" s="44"/>
      <c r="K18" s="45"/>
      <c r="L18" s="44"/>
      <c r="M18" s="44"/>
      <c r="N18" s="44"/>
      <c r="O18" s="44"/>
      <c r="P18" s="52"/>
      <c r="Q18" s="50"/>
      <c r="R18" s="44"/>
      <c r="S18" s="41"/>
      <c r="T18" s="44"/>
      <c r="U18" s="44"/>
      <c r="V18" s="44"/>
      <c r="W18" s="44"/>
      <c r="X18" s="98">
        <v>295551.86</v>
      </c>
    </row>
    <row r="19" spans="1:24" ht="31.5" customHeight="1">
      <c r="A19" s="31">
        <f t="shared" si="0"/>
        <v>10</v>
      </c>
      <c r="B19" s="70" t="s">
        <v>65</v>
      </c>
      <c r="C19" s="66">
        <v>997737.65</v>
      </c>
      <c r="D19" s="99">
        <v>0</v>
      </c>
      <c r="E19" s="44"/>
      <c r="F19" s="44"/>
      <c r="G19" s="44"/>
      <c r="H19" s="44"/>
      <c r="I19" s="44"/>
      <c r="J19" s="44"/>
      <c r="K19" s="41"/>
      <c r="L19" s="46"/>
      <c r="M19" s="46"/>
      <c r="N19" s="46"/>
      <c r="O19" s="46"/>
      <c r="P19" s="47"/>
      <c r="Q19" s="32"/>
      <c r="R19" s="44"/>
      <c r="S19" s="41"/>
      <c r="T19" s="44"/>
      <c r="U19" s="44"/>
      <c r="V19" s="44"/>
      <c r="W19" s="44"/>
      <c r="X19" s="98">
        <v>997737.71</v>
      </c>
    </row>
    <row r="20" spans="1:24" ht="27" customHeight="1">
      <c r="A20" s="31">
        <f t="shared" si="0"/>
        <v>11</v>
      </c>
      <c r="B20" s="70" t="s">
        <v>70</v>
      </c>
      <c r="C20" s="66">
        <v>337022.97</v>
      </c>
      <c r="D20" s="99">
        <v>0</v>
      </c>
      <c r="E20" s="19"/>
      <c r="F20" s="19"/>
      <c r="G20" s="19"/>
      <c r="H20" s="19"/>
      <c r="I20" s="19"/>
      <c r="J20" s="44"/>
      <c r="K20" s="41"/>
      <c r="L20" s="48"/>
      <c r="M20" s="49"/>
      <c r="N20" s="48"/>
      <c r="O20" s="48"/>
      <c r="P20" s="51"/>
      <c r="Q20" s="50"/>
      <c r="R20" s="19"/>
      <c r="S20" s="40"/>
      <c r="T20" s="19"/>
      <c r="U20" s="19"/>
      <c r="V20" s="19"/>
      <c r="W20" s="19"/>
      <c r="X20" s="98">
        <v>337022.97</v>
      </c>
    </row>
    <row r="21" spans="1:24" ht="46.5" customHeight="1">
      <c r="A21" s="31">
        <f t="shared" si="0"/>
        <v>12</v>
      </c>
      <c r="B21" s="70" t="s">
        <v>85</v>
      </c>
      <c r="C21" s="66">
        <v>978570.45</v>
      </c>
      <c r="D21" s="99">
        <v>0</v>
      </c>
      <c r="E21" s="44"/>
      <c r="F21" s="44"/>
      <c r="G21" s="44"/>
      <c r="H21" s="44"/>
      <c r="I21" s="44"/>
      <c r="J21" s="44"/>
      <c r="K21" s="45"/>
      <c r="L21" s="41"/>
      <c r="M21" s="41"/>
      <c r="N21" s="46"/>
      <c r="O21" s="46"/>
      <c r="P21" s="47"/>
      <c r="Q21" s="32"/>
      <c r="R21" s="44"/>
      <c r="S21" s="41"/>
      <c r="T21" s="44"/>
      <c r="U21" s="44"/>
      <c r="V21" s="44"/>
      <c r="W21" s="44"/>
      <c r="X21" s="98">
        <v>978570.45</v>
      </c>
    </row>
    <row r="22" spans="1:24" ht="46.5" customHeight="1">
      <c r="A22" s="31">
        <f t="shared" si="0"/>
        <v>13</v>
      </c>
      <c r="B22" s="70" t="s">
        <v>86</v>
      </c>
      <c r="C22" s="66">
        <v>233641.56</v>
      </c>
      <c r="D22" s="99">
        <v>0</v>
      </c>
      <c r="E22" s="44"/>
      <c r="F22" s="44"/>
      <c r="G22" s="44"/>
      <c r="H22" s="44"/>
      <c r="I22" s="44"/>
      <c r="J22" s="44"/>
      <c r="K22" s="45"/>
      <c r="L22" s="44"/>
      <c r="M22" s="44"/>
      <c r="N22" s="44"/>
      <c r="O22" s="44"/>
      <c r="P22" s="52"/>
      <c r="Q22" s="50"/>
      <c r="R22" s="44"/>
      <c r="S22" s="41"/>
      <c r="T22" s="44"/>
      <c r="U22" s="44"/>
      <c r="V22" s="44"/>
      <c r="W22" s="44"/>
      <c r="X22" s="98">
        <v>920377.57</v>
      </c>
    </row>
    <row r="23" spans="1:24" ht="36.75" customHeight="1">
      <c r="A23" s="31">
        <f t="shared" si="0"/>
        <v>14</v>
      </c>
      <c r="B23" s="70" t="s">
        <v>81</v>
      </c>
      <c r="C23" s="66">
        <v>420843.28</v>
      </c>
      <c r="D23" s="99">
        <v>0</v>
      </c>
      <c r="E23" s="44"/>
      <c r="F23" s="44"/>
      <c r="G23" s="44"/>
      <c r="H23" s="44"/>
      <c r="I23" s="44"/>
      <c r="J23" s="44"/>
      <c r="K23" s="45"/>
      <c r="L23" s="44"/>
      <c r="M23" s="44"/>
      <c r="N23" s="44"/>
      <c r="O23" s="44"/>
      <c r="P23" s="52"/>
      <c r="Q23" s="50"/>
      <c r="R23" s="44"/>
      <c r="S23" s="41"/>
      <c r="T23" s="44"/>
      <c r="U23" s="44"/>
      <c r="V23" s="44"/>
      <c r="W23" s="44"/>
      <c r="X23" s="98">
        <v>420843.28</v>
      </c>
    </row>
    <row r="24" spans="1:24" ht="47.25" customHeight="1">
      <c r="A24" s="31">
        <f t="shared" si="0"/>
        <v>15</v>
      </c>
      <c r="B24" s="70" t="s">
        <v>79</v>
      </c>
      <c r="C24" s="66">
        <v>424477.81</v>
      </c>
      <c r="D24" s="99">
        <v>0</v>
      </c>
      <c r="E24" s="44"/>
      <c r="F24" s="44"/>
      <c r="G24" s="44"/>
      <c r="H24" s="44"/>
      <c r="I24" s="44"/>
      <c r="J24" s="44"/>
      <c r="K24" s="45"/>
      <c r="L24" s="44"/>
      <c r="M24" s="44"/>
      <c r="N24" s="44"/>
      <c r="O24" s="44"/>
      <c r="P24" s="52"/>
      <c r="Q24" s="50"/>
      <c r="R24" s="44"/>
      <c r="S24" s="41"/>
      <c r="T24" s="44"/>
      <c r="U24" s="44"/>
      <c r="V24" s="44"/>
      <c r="W24" s="44"/>
      <c r="X24" s="98">
        <v>424477.81</v>
      </c>
    </row>
    <row r="25" spans="1:24" ht="53.25" customHeight="1">
      <c r="A25" s="31">
        <v>16</v>
      </c>
      <c r="B25" s="70" t="s">
        <v>80</v>
      </c>
      <c r="C25" s="66">
        <v>230897.36</v>
      </c>
      <c r="D25" s="99">
        <v>0</v>
      </c>
      <c r="E25" s="44"/>
      <c r="F25" s="44"/>
      <c r="G25" s="44"/>
      <c r="H25" s="44"/>
      <c r="I25" s="44"/>
      <c r="J25" s="44"/>
      <c r="K25" s="45"/>
      <c r="L25" s="44"/>
      <c r="M25" s="44"/>
      <c r="N25" s="44"/>
      <c r="O25" s="44"/>
      <c r="P25" s="52"/>
      <c r="Q25" s="50"/>
      <c r="R25" s="44"/>
      <c r="S25" s="41"/>
      <c r="T25" s="44"/>
      <c r="U25" s="44"/>
      <c r="V25" s="44"/>
      <c r="W25" s="44"/>
      <c r="X25" s="98">
        <v>230897.36</v>
      </c>
    </row>
    <row r="26" spans="1:24" ht="35.25" customHeight="1">
      <c r="A26" s="31">
        <v>17</v>
      </c>
      <c r="B26" s="86" t="s">
        <v>76</v>
      </c>
      <c r="C26" s="66">
        <v>316523.26</v>
      </c>
      <c r="D26" s="99">
        <v>0</v>
      </c>
      <c r="E26" s="62"/>
      <c r="F26" s="62"/>
      <c r="G26" s="62"/>
      <c r="H26" s="62"/>
      <c r="I26" s="44"/>
      <c r="J26" s="44"/>
      <c r="K26" s="45"/>
      <c r="L26" s="44"/>
      <c r="M26" s="62"/>
      <c r="N26" s="44"/>
      <c r="O26" s="44"/>
      <c r="P26" s="52"/>
      <c r="Q26" s="50"/>
      <c r="R26" s="44"/>
      <c r="S26" s="41"/>
      <c r="T26" s="44"/>
      <c r="U26" s="44"/>
      <c r="V26" s="62"/>
      <c r="W26" s="44"/>
      <c r="X26" s="98">
        <v>316523.26</v>
      </c>
    </row>
    <row r="27" spans="1:24" ht="24" customHeight="1">
      <c r="A27" s="133" t="s">
        <v>87</v>
      </c>
      <c r="B27" s="135"/>
      <c r="C27" s="90">
        <f>SUM(C9:C26)</f>
        <v>35921397.26</v>
      </c>
      <c r="D27" s="90">
        <f aca="true" t="shared" si="1" ref="D27:I27">SUM(D9:D26)</f>
        <v>13161592.559999999</v>
      </c>
      <c r="E27" s="56">
        <f t="shared" si="1"/>
        <v>82194.08</v>
      </c>
      <c r="F27" s="90">
        <f t="shared" si="1"/>
        <v>11504742.76</v>
      </c>
      <c r="G27" s="90">
        <f t="shared" si="1"/>
        <v>477078.72</v>
      </c>
      <c r="H27" s="90">
        <f t="shared" si="1"/>
        <v>762805.1</v>
      </c>
      <c r="I27" s="90">
        <f t="shared" si="1"/>
        <v>334771.9</v>
      </c>
      <c r="J27" s="101">
        <v>0</v>
      </c>
      <c r="K27" s="101">
        <v>0</v>
      </c>
      <c r="L27" s="56">
        <f>SUM(L9:L26)</f>
        <v>1691.1</v>
      </c>
      <c r="M27" s="90">
        <f>SUM(M9:M26)</f>
        <v>7794919.41</v>
      </c>
      <c r="N27" s="101">
        <v>0</v>
      </c>
      <c r="O27" s="101">
        <v>0</v>
      </c>
      <c r="P27" s="56">
        <f>SUM(P9:P26)</f>
        <v>4880</v>
      </c>
      <c r="Q27" s="90">
        <f>SUM(Q9:Q26)</f>
        <v>8488204.92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90">
        <f>SUM(W9:W26)</f>
        <v>60467.92</v>
      </c>
      <c r="X27" s="90">
        <f>SUM(X13:X26)</f>
        <v>7102948.5200000005</v>
      </c>
    </row>
    <row r="28" spans="1:24" ht="26.25" customHeight="1">
      <c r="A28" s="147" t="s">
        <v>53</v>
      </c>
      <c r="B28" s="147"/>
      <c r="C28" s="90">
        <v>631410.95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  <c r="S28" s="57"/>
      <c r="T28" s="58"/>
      <c r="U28" s="59"/>
      <c r="V28" s="60"/>
      <c r="W28" s="58"/>
      <c r="X28" s="58"/>
    </row>
    <row r="29" spans="1:24" ht="58.5" customHeight="1">
      <c r="A29" s="156" t="s">
        <v>88</v>
      </c>
      <c r="B29" s="156"/>
      <c r="C29" s="92">
        <f>C27+C28</f>
        <v>36552808.21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</row>
    <row r="30" spans="3:24" ht="12.75"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</sheetData>
  <sheetProtection/>
  <mergeCells count="20">
    <mergeCell ref="X3:X6"/>
    <mergeCell ref="R1:X1"/>
    <mergeCell ref="A29:B29"/>
    <mergeCell ref="A2:X2"/>
    <mergeCell ref="D4:D6"/>
    <mergeCell ref="E4:I5"/>
    <mergeCell ref="A3:A7"/>
    <mergeCell ref="W4:W6"/>
    <mergeCell ref="N4:O6"/>
    <mergeCell ref="J4:K6"/>
    <mergeCell ref="B3:B7"/>
    <mergeCell ref="C3:C6"/>
    <mergeCell ref="D3:W3"/>
    <mergeCell ref="A28:B28"/>
    <mergeCell ref="A27:B27"/>
    <mergeCell ref="T4:U6"/>
    <mergeCell ref="L4:M6"/>
    <mergeCell ref="V4:V6"/>
    <mergeCell ref="P4:Q6"/>
    <mergeCell ref="R4:S6"/>
  </mergeCells>
  <printOptions horizontalCentered="1"/>
  <pageMargins left="0.11811023622047245" right="0.11811023622047245" top="1.5748031496062993" bottom="0.15748031496062992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2017-08-03T07:00:42Z</cp:lastPrinted>
  <dcterms:created xsi:type="dcterms:W3CDTF">2009-02-02T12:53:08Z</dcterms:created>
  <dcterms:modified xsi:type="dcterms:W3CDTF">2018-08-15T11:54:07Z</dcterms:modified>
  <cp:category/>
  <cp:version/>
  <cp:contentType/>
  <cp:contentStatus/>
</cp:coreProperties>
</file>